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75" windowWidth="19440" windowHeight="10815" activeTab="0"/>
  </bookViews>
  <sheets>
    <sheet name="read to well" sheetId="1" r:id="rId1"/>
    <sheet name="well to read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<sst xmlns="http://schemas.openxmlformats.org/spreadsheetml/2006/main" count="26" uniqueCount="24">
  <si>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mod 384</t>
  </si>
  <si>
    <t>Quad</t>
  </si>
  <si>
    <t>mod 96</t>
  </si>
  <si>
    <t>mod 192</t>
  </si>
  <si>
    <t>mod 288</t>
  </si>
  <si>
    <t>Column</t>
  </si>
  <si>
    <t>Row</t>
  </si>
  <si>
    <t>quad1 or 2</t>
  </si>
  <si>
    <t>int 384</t>
  </si>
  <si>
    <t>row</t>
  </si>
  <si>
    <t>column</t>
  </si>
  <si>
    <t>quad</t>
  </si>
  <si>
    <t>NAME</t>
  </si>
  <si>
    <t>Type JGI read number  in this column</t>
  </si>
  <si>
    <t>H</t>
  </si>
  <si>
    <t>row #</t>
  </si>
  <si>
    <t>row A-H ?</t>
  </si>
  <si>
    <t>row I-P ?</t>
  </si>
  <si>
    <t>plate</t>
  </si>
  <si>
    <t>Type values here</t>
  </si>
  <si>
    <t>Cells used to calculate: DO NOT TYPE IN THESE COLUMNS</t>
  </si>
  <si>
    <t>sequence number</t>
  </si>
  <si>
    <t>well number</t>
  </si>
  <si>
    <t>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</si>
</sst>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u val="single"/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1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Black"/>
      <family val="2"/>
    </font>
    <font>
      <b/>
      <sz val="11"/>
      <color indexed="10"/>
      <name val="Arial"/>
      <family val="2"/>
    </font>
    <font>
      <sz val="11"/>
      <color indexed="10"/>
      <name val="Arial Black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 Black"/>
      <family val="2"/>
    </font>
    <font>
      <b/>
      <sz val="11"/>
      <color rgb="FFFF0000"/>
      <name val="Arial"/>
      <family val="2"/>
    </font>
    <font>
      <sz val="11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5"/>
  <sheetViews>
    <sheetView tabSelected="1" zoomScalePageLayoutView="0" workbookViewId="0" topLeftCell="A1">
      <selection activeCell="J10" sqref="J10"/>
    </sheetView>
  </sheetViews>
  <sheetFormatPr defaultColWidth="8.8515625" defaultRowHeight="12.75"/>
  <cols>
    <col min="1" max="1" width="20.00390625" style="1" customWidth="1"/>
    <col min="2" max="2" width="16.7109375" style="8" customWidth="1"/>
    <col min="3" max="5" width="9.140625" style="1" customWidth="1"/>
    <col min="6" max="6" width="8.28125" style="1" customWidth="1"/>
    <col min="7" max="8" width="9.140625" style="1" customWidth="1"/>
    <col min="9" max="9" width="10.00390625" style="1" customWidth="1"/>
    <col min="10" max="11" width="9.140625" style="1" customWidth="1"/>
    <col min="12" max="12" width="8.8515625" style="0" customWidth="1"/>
    <col min="13" max="13" width="12.8515625" style="0" customWidth="1"/>
    <col min="14" max="14" width="10.8515625" style="0" customWidth="1"/>
  </cols>
  <sheetData>
    <row r="1" spans="1:11" ht="44.25" customHeight="1">
      <c r="A1" s="9"/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s="5" customFormat="1" ht="48.75" customHeight="1">
      <c r="A2" s="5" t="s">
        <v>13</v>
      </c>
      <c r="B2" s="15" t="s">
        <v>22</v>
      </c>
      <c r="C2" s="5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s="6" customFormat="1" ht="12.75">
      <c r="A3" s="6">
        <v>12889</v>
      </c>
      <c r="B3" s="16" t="str">
        <f>IF(A3="","",C3&amp;J3&amp;I3)</f>
        <v>34B7</v>
      </c>
      <c r="C3" s="6">
        <f>INT(A3/384.1)+1</f>
        <v>34</v>
      </c>
      <c r="D3" s="6">
        <f>IF((MOD(A3,384))=0,384,(MOD(A3,384)))</f>
        <v>217</v>
      </c>
      <c r="E3" s="6">
        <f>IF(D3&lt;97,1,(IF(D3&lt;193,2,(IF(D3&lt;289,3,4)))))</f>
        <v>3</v>
      </c>
      <c r="F3" s="6">
        <f>IF((MOD(D3,96))=0,96,(MOD(D3,96)))</f>
        <v>25</v>
      </c>
      <c r="G3" s="6">
        <f>IF((MOD(D3,192))=0,192,(MOD(D3,192)))</f>
        <v>25</v>
      </c>
      <c r="H3" s="6">
        <f>IF((MOD(D3,288))=0,288,(MOD(D3,288)))</f>
        <v>217</v>
      </c>
      <c r="I3" s="6">
        <f>IF(E3=1,(ODD((INT(D3/8.005))*2)),(IF(E3=2,(EVEN((INT(F3/8.005)+1)*2)),(IF(E3=3,(ODD((INT(G3/8.005)+0)*2)),(IF(E3=4,(EVEN((INT(H3/8.005)+1)*2)))))))))</f>
        <v>7</v>
      </c>
      <c r="J3" s="6" t="str">
        <f>IF(K3=TRUE,(IF((MOD(D3,8))=0,(CHAR((8*2)+63)),(CHAR((MOD(D3,8)*2)+63)))),(IF((MOD(D3,8))=0,(CHAR((8*2)+64)),(CHAR((MOD(D3,8)*2)+64)))))</f>
        <v>B</v>
      </c>
      <c r="K3" s="6" t="b">
        <f>OR(E3=1,E3=2)</f>
        <v>0</v>
      </c>
    </row>
    <row r="4" spans="1:11" s="7" customFormat="1" ht="12.75">
      <c r="A4" s="6">
        <v>364</v>
      </c>
      <c r="B4" s="16" t="str">
        <f>IF(A4="","",C4&amp;J4&amp;I4)</f>
        <v>1H20</v>
      </c>
      <c r="C4" s="6">
        <f>INT(A4/384.1)+1</f>
        <v>1</v>
      </c>
      <c r="D4" s="6">
        <f>IF((MOD(A4,384))=0,384,(MOD(A4,384)))</f>
        <v>364</v>
      </c>
      <c r="E4" s="6">
        <f>IF(D4&lt;97,1,(IF(D4&lt;193,2,(IF(D4&lt;289,3,4)))))</f>
        <v>4</v>
      </c>
      <c r="F4" s="6">
        <f>IF((MOD(D4,96))=0,96,(MOD(D4,96)))</f>
        <v>76</v>
      </c>
      <c r="G4" s="6">
        <f>IF((MOD(D4,192))=0,192,(MOD(D4,192)))</f>
        <v>172</v>
      </c>
      <c r="H4" s="6">
        <f>IF((MOD(D4,288))=0,288,(MOD(D4,288)))</f>
        <v>76</v>
      </c>
      <c r="I4" s="6">
        <f>IF(E4=1,(ODD((INT(D4/8.005))*2)),(IF(E4=2,(EVEN((INT(F4/8.005)+1)*2)),(IF(E4=3,(ODD((INT(G4/8.005)+0)*2)),(IF(E4=4,(EVEN((INT(H4/8.005)+1)*2)))))))))</f>
        <v>20</v>
      </c>
      <c r="J4" s="6" t="str">
        <f>IF(K4=TRUE,(IF((MOD(D4,8))=0,(CHAR((8*2)+63)),(CHAR((MOD(D4,8)*2)+63)))),(IF((MOD(D4,8))=0,(CHAR((8*2)+64)),(CHAR((MOD(D4,8)*2)+64)))))</f>
        <v>H</v>
      </c>
      <c r="K4" s="6" t="b">
        <f>OR(E4=1,E4=2)</f>
        <v>0</v>
      </c>
    </row>
    <row r="5" spans="1:11" s="7" customFormat="1" ht="12.75">
      <c r="A5" s="6">
        <v>276</v>
      </c>
      <c r="B5" s="16" t="str">
        <f>IF(A5="","",C5&amp;J5&amp;I5)</f>
        <v>1H21</v>
      </c>
      <c r="C5" s="6">
        <f>INT(A5/384.1)+1</f>
        <v>1</v>
      </c>
      <c r="D5" s="6">
        <f>IF((MOD(A5,384))=0,384,(MOD(A5,384)))</f>
        <v>276</v>
      </c>
      <c r="E5" s="6">
        <f>IF(D5&lt;97,1,(IF(D5&lt;193,2,(IF(D5&lt;289,3,4)))))</f>
        <v>3</v>
      </c>
      <c r="F5" s="6">
        <f>IF((MOD(D5,96))=0,96,(MOD(D5,96)))</f>
        <v>84</v>
      </c>
      <c r="G5" s="6">
        <f>IF((MOD(D5,192))=0,192,(MOD(D5,192)))</f>
        <v>84</v>
      </c>
      <c r="H5" s="6">
        <f>IF((MOD(D5,288))=0,288,(MOD(D5,288)))</f>
        <v>276</v>
      </c>
      <c r="I5" s="6">
        <f>IF(E5=1,(ODD((INT(D5/8.005))*2)),(IF(E5=2,(EVEN((INT(F5/8.005)+1)*2)),(IF(E5=3,(ODD((INT(G5/8.005)+0)*2)),(IF(E5=4,(EVEN((INT(H5/8.005)+1)*2)))))))))</f>
        <v>21</v>
      </c>
      <c r="J5" s="6" t="str">
        <f>IF(K5=TRUE,(IF((MOD(D5,8))=0,(CHAR((8*2)+63)),(CHAR((MOD(D5,8)*2)+63)))),(IF((MOD(D5,8))=0,(CHAR((8*2)+64)),(CHAR((MOD(D5,8)*2)+64)))))</f>
        <v>H</v>
      </c>
      <c r="K5" s="6" t="b">
        <f>OR(E5=1,E5=2)</f>
        <v>0</v>
      </c>
    </row>
    <row r="6" spans="1:11" s="7" customFormat="1" ht="12.75">
      <c r="A6" s="6"/>
      <c r="B6" s="16">
        <f>IF(A6="","",C6&amp;J6&amp;I6)</f>
      </c>
      <c r="C6" s="6">
        <f>INT(A6/384.1)+1</f>
        <v>1</v>
      </c>
      <c r="D6" s="6">
        <f>IF((MOD(A6,384))=0,384,(MOD(A6,384)))</f>
        <v>384</v>
      </c>
      <c r="E6" s="6">
        <f>IF(D6&lt;97,1,(IF(D6&lt;193,2,(IF(D6&lt;289,3,4)))))</f>
        <v>4</v>
      </c>
      <c r="F6" s="6">
        <f>IF((MOD(D6,96))=0,96,(MOD(D6,96)))</f>
        <v>96</v>
      </c>
      <c r="G6" s="6">
        <f>IF((MOD(D6,192))=0,192,(MOD(D6,192)))</f>
        <v>192</v>
      </c>
      <c r="H6" s="6">
        <f>IF((MOD(D6,288))=0,288,(MOD(D6,288)))</f>
        <v>96</v>
      </c>
      <c r="I6" s="6">
        <f>IF(E6=1,(ODD((INT(D6/8.005))*2)),(IF(E6=2,(EVEN((INT(F6/8.005)+1)*2)),(IF(E6=3,(ODD((INT(G6/8.005)+0)*2)),(IF(E6=4,(EVEN((INT(H6/8.005)+1)*2)))))))))</f>
        <v>24</v>
      </c>
      <c r="J6" s="6" t="str">
        <f>IF(K6=TRUE,(IF((MOD(D6,8))=0,(CHAR((8*2)+63)),(CHAR((MOD(D6,8)*2)+63)))),(IF((MOD(D6,8))=0,(CHAR((8*2)+64)),(CHAR((MOD(D6,8)*2)+64)))))</f>
        <v>P</v>
      </c>
      <c r="K6" s="6" t="b">
        <f>OR(E6=1,E6=2)</f>
        <v>0</v>
      </c>
    </row>
    <row r="7" spans="1:11" s="7" customFormat="1" ht="12.75">
      <c r="A7" s="6"/>
      <c r="B7" s="16"/>
      <c r="C7" s="6">
        <f>INT(A7/384.1)+1</f>
        <v>1</v>
      </c>
      <c r="D7" s="6">
        <f>IF((MOD(A7,384))=0,384,(MOD(A7,384)))</f>
        <v>384</v>
      </c>
      <c r="E7" s="6">
        <f>IF(D7&lt;97,1,(IF(D7&lt;193,2,(IF(D7&lt;289,3,4)))))</f>
        <v>4</v>
      </c>
      <c r="F7" s="6">
        <f>IF((MOD(D7,96))=0,96,(MOD(D7,96)))</f>
        <v>96</v>
      </c>
      <c r="G7" s="6">
        <f>IF((MOD(D7,192))=0,192,(MOD(D7,192)))</f>
        <v>192</v>
      </c>
      <c r="H7" s="6">
        <f>IF((MOD(D7,288))=0,288,(MOD(D7,288)))</f>
        <v>96</v>
      </c>
      <c r="I7" s="6">
        <f>IF(E7=1,(ODD((INT(D7/8.005))*2)),(IF(E7=2,(EVEN((INT(F7/8.005)+1)*2)),(IF(E7=3,(ODD((INT(G7/8.005)+0)*2)),(IF(E7=4,(EVEN((INT(H7/8.005)+1)*2)))))))))</f>
        <v>24</v>
      </c>
      <c r="J7" s="6" t="str">
        <f>IF(K7=TRUE,(IF((MOD(D7,8))=0,(CHAR((8*2)+63)),(CHAR((MOD(D7,8)*2)+63)))),(IF((MOD(D7,8))=0,(CHAR((8*2)+64)),(CHAR((MOD(D7,8)*2)+64)))))</f>
        <v>P</v>
      </c>
      <c r="K7" s="6" t="b">
        <f>OR(E7=1,E7=2)</f>
        <v>0</v>
      </c>
    </row>
    <row r="8" spans="1:11" s="7" customFormat="1" ht="12.75">
      <c r="A8" s="6"/>
      <c r="B8" s="16"/>
      <c r="C8" s="6">
        <f>INT(A8/384.1)+1</f>
        <v>1</v>
      </c>
      <c r="D8" s="6">
        <f>IF((MOD(A8,384))=0,384,(MOD(A8,384)))</f>
        <v>384</v>
      </c>
      <c r="E8" s="6">
        <f>IF(D8&lt;97,1,(IF(D8&lt;193,2,(IF(D8&lt;289,3,4)))))</f>
        <v>4</v>
      </c>
      <c r="F8" s="6">
        <f>IF((MOD(D8,96))=0,96,(MOD(D8,96)))</f>
        <v>96</v>
      </c>
      <c r="G8" s="6">
        <f>IF((MOD(D8,192))=0,192,(MOD(D8,192)))</f>
        <v>192</v>
      </c>
      <c r="H8" s="6">
        <f>IF((MOD(D8,288))=0,288,(MOD(D8,288)))</f>
        <v>96</v>
      </c>
      <c r="I8" s="6">
        <f>IF(E8=1,(ODD((INT(D8/8.005))*2)),(IF(E8=2,(EVEN((INT(F8/8.005)+1)*2)),(IF(E8=3,(ODD((INT(G8/8.005)+0)*2)),(IF(E8=4,(EVEN((INT(H8/8.005)+1)*2)))))))))</f>
        <v>24</v>
      </c>
      <c r="J8" s="6" t="str">
        <f>IF(K8=TRUE,(IF((MOD(D8,8))=0,(CHAR((8*2)+63)),(CHAR((MOD(D8,8)*2)+63)))),(IF((MOD(D8,8))=0,(CHAR((8*2)+64)),(CHAR((MOD(D8,8)*2)+64)))))</f>
        <v>P</v>
      </c>
      <c r="K8" s="6" t="b">
        <f>OR(E8=1,E8=2)</f>
        <v>0</v>
      </c>
    </row>
    <row r="9" spans="1:11" s="7" customFormat="1" ht="12.75">
      <c r="A9" s="6"/>
      <c r="B9" s="16"/>
      <c r="C9" s="6"/>
      <c r="D9" s="6"/>
      <c r="E9" s="6"/>
      <c r="F9" s="6"/>
      <c r="G9" s="6"/>
      <c r="H9" s="6"/>
      <c r="I9" s="6"/>
      <c r="J9" s="6"/>
      <c r="K9" s="6"/>
    </row>
    <row r="10" spans="1:11" s="7" customFormat="1" ht="12.75">
      <c r="A10" s="6"/>
      <c r="B10" s="1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12.75">
      <c r="A11" s="6"/>
      <c r="B11" s="16"/>
      <c r="C11" s="6"/>
      <c r="D11" s="6"/>
      <c r="E11" s="6"/>
      <c r="F11" s="6"/>
      <c r="G11" s="6"/>
      <c r="H11" s="6"/>
      <c r="I11" s="6"/>
      <c r="J11" s="6"/>
      <c r="K11" s="6"/>
    </row>
    <row r="12" spans="1:11" s="7" customFormat="1" ht="12.75">
      <c r="A12" s="6"/>
      <c r="B12" s="16"/>
      <c r="C12" s="6"/>
      <c r="D12" s="6"/>
      <c r="E12" s="6"/>
      <c r="F12" s="6"/>
      <c r="G12" s="6"/>
      <c r="H12" s="6"/>
      <c r="I12" s="6"/>
      <c r="J12" s="6"/>
      <c r="K12" s="6"/>
    </row>
    <row r="13" spans="1:11" s="7" customFormat="1" ht="12.75">
      <c r="A13" s="6"/>
      <c r="B13" s="16"/>
      <c r="C13" s="6"/>
      <c r="D13" s="6"/>
      <c r="E13" s="6"/>
      <c r="F13" s="6"/>
      <c r="G13" s="6"/>
      <c r="H13" s="6"/>
      <c r="I13" s="6"/>
      <c r="J13" s="6"/>
      <c r="K13" s="6"/>
    </row>
    <row r="14" spans="1:11" s="7" customFormat="1" ht="12.75">
      <c r="A14" s="6"/>
      <c r="B14" s="1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12.75">
      <c r="A15" s="6"/>
      <c r="B15" s="16"/>
      <c r="C15" s="6"/>
      <c r="D15" s="6"/>
      <c r="E15" s="6"/>
      <c r="F15" s="6"/>
      <c r="G15" s="6"/>
      <c r="H15" s="6"/>
      <c r="I15" s="6"/>
      <c r="J15" s="6"/>
      <c r="K15" s="6"/>
    </row>
    <row r="16" spans="1:11" s="7" customFormat="1" ht="12.75">
      <c r="A16" s="6"/>
      <c r="B16" s="16"/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 ht="12.75">
      <c r="A17" s="6"/>
      <c r="B17" s="1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1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1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1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1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1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1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1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1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1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1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1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1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1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1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1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1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1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1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1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1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1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1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1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1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1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1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1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1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1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1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16"/>
      <c r="C48" s="6"/>
      <c r="D48" s="6"/>
      <c r="E48" s="6"/>
      <c r="F48" s="6"/>
      <c r="G48" s="6"/>
      <c r="H48" s="6"/>
      <c r="I48" s="6"/>
      <c r="J48" s="6"/>
      <c r="K48" s="6"/>
    </row>
    <row r="49" spans="1:11" s="3" customFormat="1" ht="12.75">
      <c r="A49" s="6"/>
      <c r="B49" s="16"/>
      <c r="C49" s="6"/>
      <c r="D49" s="6"/>
      <c r="E49" s="6"/>
      <c r="F49" s="6"/>
      <c r="G49" s="6"/>
      <c r="H49" s="6"/>
      <c r="I49" s="6"/>
      <c r="J49" s="6"/>
      <c r="K49" s="6"/>
    </row>
    <row r="50" spans="1:11" s="3" customFormat="1" ht="12.75">
      <c r="A50" s="6"/>
      <c r="B50" s="16"/>
      <c r="C50" s="6"/>
      <c r="D50" s="6"/>
      <c r="E50" s="6"/>
      <c r="F50" s="6"/>
      <c r="G50" s="6"/>
      <c r="H50" s="6"/>
      <c r="I50" s="6"/>
      <c r="J50" s="6"/>
      <c r="K50" s="6"/>
    </row>
    <row r="51" spans="1:11" s="3" customFormat="1" ht="12.75">
      <c r="A51" s="6"/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1:11" s="3" customFormat="1" ht="12.75">
      <c r="A52" s="6"/>
      <c r="B52" s="16"/>
      <c r="C52" s="6"/>
      <c r="D52" s="6"/>
      <c r="E52" s="6"/>
      <c r="F52" s="6"/>
      <c r="G52" s="6"/>
      <c r="H52" s="6"/>
      <c r="I52" s="6"/>
      <c r="J52" s="6"/>
      <c r="K52" s="6"/>
    </row>
    <row r="53" spans="1:11" s="3" customFormat="1" ht="12.75">
      <c r="A53" s="6"/>
      <c r="B53" s="16"/>
      <c r="C53" s="6"/>
      <c r="D53" s="6"/>
      <c r="E53" s="6"/>
      <c r="F53" s="6"/>
      <c r="G53" s="6"/>
      <c r="H53" s="6"/>
      <c r="I53" s="6"/>
      <c r="J53" s="6"/>
      <c r="K53" s="6"/>
    </row>
    <row r="54" spans="1:11" s="3" customFormat="1" ht="12.75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</row>
    <row r="55" spans="1:11" s="3" customFormat="1" ht="12.75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</row>
    <row r="56" spans="1:11" s="3" customFormat="1" ht="12.75">
      <c r="A56" s="6"/>
      <c r="B56" s="16"/>
      <c r="C56" s="6"/>
      <c r="D56" s="6"/>
      <c r="E56" s="6"/>
      <c r="F56" s="6"/>
      <c r="G56" s="6"/>
      <c r="H56" s="6"/>
      <c r="I56" s="6"/>
      <c r="J56" s="6"/>
      <c r="K56" s="6"/>
    </row>
    <row r="57" spans="1:11" s="3" customFormat="1" ht="12.75">
      <c r="A57" s="6"/>
      <c r="B57" s="16"/>
      <c r="C57" s="6"/>
      <c r="D57" s="6"/>
      <c r="E57" s="6"/>
      <c r="F57" s="6"/>
      <c r="G57" s="6"/>
      <c r="H57" s="6"/>
      <c r="I57" s="6"/>
      <c r="J57" s="6"/>
      <c r="K57" s="6"/>
    </row>
    <row r="58" spans="1:11" s="3" customFormat="1" ht="12.75">
      <c r="A58" s="6"/>
      <c r="B58" s="16"/>
      <c r="C58" s="6"/>
      <c r="D58" s="6"/>
      <c r="E58" s="6"/>
      <c r="F58" s="6"/>
      <c r="G58" s="6"/>
      <c r="H58" s="6"/>
      <c r="I58" s="6"/>
      <c r="J58" s="6"/>
      <c r="K58" s="6"/>
    </row>
    <row r="59" spans="1:11" s="3" customFormat="1" ht="12.75">
      <c r="A59" s="6"/>
      <c r="B59" s="16"/>
      <c r="C59" s="6"/>
      <c r="D59" s="6"/>
      <c r="E59" s="6"/>
      <c r="F59" s="6"/>
      <c r="G59" s="6"/>
      <c r="H59" s="6"/>
      <c r="I59" s="6"/>
      <c r="J59" s="6"/>
      <c r="K59" s="6"/>
    </row>
    <row r="60" spans="1:11" s="3" customFormat="1" ht="12.75">
      <c r="A60" s="6"/>
      <c r="B60" s="16"/>
      <c r="C60" s="6"/>
      <c r="D60" s="6"/>
      <c r="E60" s="6"/>
      <c r="F60" s="6"/>
      <c r="G60" s="6"/>
      <c r="H60" s="6"/>
      <c r="I60" s="6"/>
      <c r="J60" s="6"/>
      <c r="K60" s="6"/>
    </row>
    <row r="61" spans="1:11" s="3" customFormat="1" ht="12.75">
      <c r="A61" s="6"/>
      <c r="B61" s="16"/>
      <c r="C61" s="6"/>
      <c r="D61" s="6"/>
      <c r="E61" s="6"/>
      <c r="F61" s="6"/>
      <c r="G61" s="6"/>
      <c r="H61" s="6"/>
      <c r="I61" s="6"/>
      <c r="J61" s="6"/>
      <c r="K61" s="6"/>
    </row>
    <row r="62" spans="1:11" s="3" customFormat="1" ht="12.75">
      <c r="A62" s="6"/>
      <c r="B62" s="16"/>
      <c r="C62" s="6"/>
      <c r="D62" s="6"/>
      <c r="E62" s="6"/>
      <c r="F62" s="6"/>
      <c r="G62" s="6"/>
      <c r="H62" s="6"/>
      <c r="I62" s="6"/>
      <c r="J62" s="6"/>
      <c r="K62" s="6"/>
    </row>
    <row r="63" spans="1:11" s="3" customFormat="1" ht="12.75">
      <c r="A63" s="6"/>
      <c r="B63" s="16"/>
      <c r="C63" s="6"/>
      <c r="D63" s="6"/>
      <c r="E63" s="6"/>
      <c r="F63" s="6"/>
      <c r="G63" s="6"/>
      <c r="H63" s="6"/>
      <c r="I63" s="6"/>
      <c r="J63" s="6"/>
      <c r="K63" s="6"/>
    </row>
    <row r="64" spans="1:11" s="3" customFormat="1" ht="12.75">
      <c r="A64" s="6"/>
      <c r="B64" s="16"/>
      <c r="C64" s="6"/>
      <c r="D64" s="6"/>
      <c r="E64" s="6"/>
      <c r="F64" s="6"/>
      <c r="G64" s="6"/>
      <c r="H64" s="6"/>
      <c r="I64" s="6"/>
      <c r="J64" s="6"/>
      <c r="K64" s="6"/>
    </row>
    <row r="65" spans="1:11" s="3" customFormat="1" ht="12.75">
      <c r="A65" s="6"/>
      <c r="B65" s="16"/>
      <c r="C65" s="6"/>
      <c r="D65" s="6"/>
      <c r="E65" s="6"/>
      <c r="F65" s="6"/>
      <c r="G65" s="6"/>
      <c r="H65" s="6"/>
      <c r="I65" s="6"/>
      <c r="J65" s="6"/>
      <c r="K65" s="6"/>
    </row>
    <row r="66" spans="1:11" s="3" customFormat="1" ht="12.75">
      <c r="A66" s="6"/>
      <c r="B66" s="16"/>
      <c r="C66" s="6"/>
      <c r="D66" s="6"/>
      <c r="E66" s="6"/>
      <c r="F66" s="6"/>
      <c r="G66" s="6"/>
      <c r="H66" s="6"/>
      <c r="I66" s="6"/>
      <c r="J66" s="6"/>
      <c r="K66" s="6"/>
    </row>
    <row r="67" spans="1:11" s="3" customFormat="1" ht="12.75">
      <c r="A67" s="6"/>
      <c r="B67" s="16"/>
      <c r="C67" s="6"/>
      <c r="D67" s="6"/>
      <c r="E67" s="6"/>
      <c r="F67" s="6"/>
      <c r="G67" s="6"/>
      <c r="H67" s="6"/>
      <c r="I67" s="6"/>
      <c r="J67" s="6"/>
      <c r="K67" s="6"/>
    </row>
    <row r="68" spans="1:11" s="3" customFormat="1" ht="12.7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</row>
    <row r="69" spans="1:11" s="3" customFormat="1" ht="12.7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</row>
    <row r="70" spans="1:11" s="3" customFormat="1" ht="12.7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</row>
    <row r="71" spans="1:11" s="3" customFormat="1" ht="12.7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</row>
    <row r="72" spans="1:11" s="3" customFormat="1" ht="12.7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</row>
    <row r="73" spans="1:11" s="3" customFormat="1" ht="12.7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</row>
    <row r="74" spans="1:11" s="3" customFormat="1" ht="12.7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</row>
    <row r="75" spans="1:11" s="3" customFormat="1" ht="12.75">
      <c r="A75" s="2"/>
      <c r="B75" s="8"/>
      <c r="C75" s="2"/>
      <c r="D75" s="2"/>
      <c r="E75" s="2"/>
      <c r="F75" s="2"/>
      <c r="G75" s="2"/>
      <c r="H75" s="2"/>
      <c r="I75" s="2"/>
      <c r="J75" s="2"/>
      <c r="K75" s="2"/>
    </row>
    <row r="115" ht="12.75">
      <c r="A115"/>
    </row>
    <row r="116" ht="12.75">
      <c r="A116"/>
    </row>
    <row r="117" ht="12.75">
      <c r="A117" s="4"/>
    </row>
    <row r="118" ht="12.75">
      <c r="A118"/>
    </row>
    <row r="119" ht="12.75">
      <c r="A119"/>
    </row>
    <row r="120" ht="12.75">
      <c r="A120"/>
    </row>
    <row r="121" ht="12.75">
      <c r="A121" s="4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 s="4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 s="4"/>
    </row>
    <row r="136" ht="12.75">
      <c r="A136"/>
    </row>
    <row r="137" ht="12.75">
      <c r="A137"/>
    </row>
    <row r="138" ht="12.75">
      <c r="A138" s="4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 s="4"/>
    </row>
    <row r="152" ht="12.75">
      <c r="A152"/>
    </row>
    <row r="153" ht="12.75">
      <c r="A153"/>
    </row>
    <row r="154" ht="12.75">
      <c r="A154"/>
    </row>
    <row r="155" ht="12.75">
      <c r="A155" s="4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 s="4"/>
    </row>
    <row r="414" ht="12.75">
      <c r="A414" s="4"/>
    </row>
    <row r="415" ht="12.75">
      <c r="A415" s="4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 s="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4" ht="12.75">
      <c r="A1144"/>
    </row>
    <row r="1145" ht="12.75">
      <c r="A1145"/>
    </row>
  </sheetData>
  <sheetProtection/>
  <mergeCells count="1">
    <mergeCell ref="B1:K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IV3"/>
    </sheetView>
  </sheetViews>
  <sheetFormatPr defaultColWidth="11.421875" defaultRowHeight="12.75"/>
  <cols>
    <col min="1" max="6" width="10.421875" style="12" customWidth="1"/>
    <col min="7" max="8" width="7.421875" style="12" customWidth="1"/>
    <col min="9" max="9" width="26.00390625" style="29" customWidth="1"/>
    <col min="10" max="16384" width="11.421875" style="12" customWidth="1"/>
  </cols>
  <sheetData>
    <row r="1" spans="1:9" s="10" customFormat="1" ht="26.25" customHeight="1">
      <c r="A1" s="20" t="s">
        <v>19</v>
      </c>
      <c r="B1" s="21"/>
      <c r="C1" s="22"/>
      <c r="D1" s="23" t="s">
        <v>20</v>
      </c>
      <c r="E1" s="24"/>
      <c r="F1" s="24"/>
      <c r="G1" s="24"/>
      <c r="H1" s="24"/>
      <c r="I1" s="25"/>
    </row>
    <row r="2" spans="1:9" ht="56.25" customHeight="1">
      <c r="A2" s="11" t="s">
        <v>18</v>
      </c>
      <c r="B2" s="11" t="s">
        <v>9</v>
      </c>
      <c r="C2" s="11" t="s">
        <v>10</v>
      </c>
      <c r="D2" s="11" t="s">
        <v>12</v>
      </c>
      <c r="E2" s="11" t="s">
        <v>16</v>
      </c>
      <c r="F2" s="11" t="s">
        <v>17</v>
      </c>
      <c r="G2" s="11" t="s">
        <v>15</v>
      </c>
      <c r="H2" s="11" t="s">
        <v>11</v>
      </c>
      <c r="I2" s="26" t="s">
        <v>21</v>
      </c>
    </row>
    <row r="3" spans="1:9" s="13" customFormat="1" ht="18.75">
      <c r="A3" s="18">
        <v>34</v>
      </c>
      <c r="B3" s="18" t="s">
        <v>23</v>
      </c>
      <c r="C3" s="18">
        <v>7</v>
      </c>
      <c r="D3" s="14" t="str">
        <f>CONCATENATE(A3,B3,C3)</f>
        <v>34B7</v>
      </c>
      <c r="E3" s="14">
        <f>IF(B3="A",1,IF(B3="B",2,IF(B3="c",3,IF(B3="d",4,IF(B3="e",5,IF(B3="F",6,IF(B3="G",7,IF(B3="H",8,"no"))))))))</f>
        <v>2</v>
      </c>
      <c r="F3" s="14" t="str">
        <f>IF(B3="I",9,IF(B3="J",10,IF(B3="K",11,IF(B3="L",12,IF(B3="M",13,IF(B3="N",14,IF(B3="O",15,IF(B3="P",16,"no"))))))))</f>
        <v>no</v>
      </c>
      <c r="G3" s="14">
        <f>IF(F3="no",E3,F3)</f>
        <v>2</v>
      </c>
      <c r="H3" s="14" t="str">
        <f>IF(AND(ODD(G3)=G3,ODD(C3)=C3),"1",(IF(AND(EVEN(G3)=G3,EVEN(C3)=C3),"4",IF(AND(ODD(G3)=G3,EVEN(C3)=C3),"2","3"))))</f>
        <v>3</v>
      </c>
      <c r="I3" s="27" t="str">
        <f>CONCATENATE("PTQ",384*(A3-1)+96*(H3-1)+8*INT(C3/2.01)+INT(G3/2.01)+1)</f>
        <v>PTQ12889</v>
      </c>
    </row>
    <row r="4" spans="1:9" s="13" customFormat="1" ht="18.75">
      <c r="A4" s="17">
        <v>1</v>
      </c>
      <c r="B4" s="18" t="s">
        <v>14</v>
      </c>
      <c r="C4" s="18">
        <v>20</v>
      </c>
      <c r="D4" s="14" t="str">
        <f>CONCATENATE(A4,B4,C4)</f>
        <v>1H20</v>
      </c>
      <c r="E4" s="14">
        <f>IF(B4="A",1,IF(B4="B",2,IF(B4="c",3,IF(B4="d",4,IF(B4="e",5,IF(B4="F",6,IF(B4="G",7,IF(B4="H",8,"no"))))))))</f>
        <v>8</v>
      </c>
      <c r="F4" s="14" t="str">
        <f>IF(B4="I",9,IF(B4="J",10,IF(B4="K",11,IF(B4="L",12,IF(B4="M",13,IF(B4="N",14,IF(B4="O",15,IF(B4="P",16,"no"))))))))</f>
        <v>no</v>
      </c>
      <c r="G4" s="14">
        <f>IF(F4="no",E4,F4)</f>
        <v>8</v>
      </c>
      <c r="H4" s="14" t="str">
        <f>IF(AND(ODD(G4)=G4,ODD(C4)=C4),"1",(IF(AND(EVEN(G4)=G4,EVEN(C4)=C4),"4",IF(AND(ODD(G4)=G4,EVEN(C4)=C4),"2","3"))))</f>
        <v>4</v>
      </c>
      <c r="I4" s="27" t="str">
        <f>CONCATENATE("PTQ",384*(A4-1)+96*(H4-1)+8*INT(C4/2.01)+INT(G4/2.01)+1)</f>
        <v>PTQ364</v>
      </c>
    </row>
    <row r="5" spans="1:9" s="13" customFormat="1" ht="18.75">
      <c r="A5" s="18">
        <v>1</v>
      </c>
      <c r="B5" s="18" t="s">
        <v>14</v>
      </c>
      <c r="C5" s="18">
        <v>21</v>
      </c>
      <c r="D5" s="14" t="str">
        <f>CONCATENATE(A5,B5,C5)</f>
        <v>1H21</v>
      </c>
      <c r="E5" s="14">
        <f>IF(B5="A",1,IF(B5="B",2,IF(B5="c",3,IF(B5="d",4,IF(B5="e",5,IF(B5="F",6,IF(B5="G",7,IF(B5="H",8,"no"))))))))</f>
        <v>8</v>
      </c>
      <c r="F5" s="14" t="str">
        <f>IF(B5="I",9,IF(B5="J",10,IF(B5="K",11,IF(B5="L",12,IF(B5="M",13,IF(B5="N",14,IF(B5="O",15,IF(B5="P",16,"no"))))))))</f>
        <v>no</v>
      </c>
      <c r="G5" s="14">
        <f>IF(F5="no",E5,F5)</f>
        <v>8</v>
      </c>
      <c r="H5" s="14" t="str">
        <f>IF(AND(ODD(G5)=G5,ODD(C5)=C5),"1",(IF(AND(EVEN(G5)=G5,EVEN(C5)=C5),"4",IF(AND(ODD(G5)=G5,EVEN(C5)=C5),"2","3"))))</f>
        <v>3</v>
      </c>
      <c r="I5" s="27" t="str">
        <f>CONCATENATE("PTQ",384*(A5-1)+96*(H5-1)+8*INT(C5/2.01)+INT(G5/2.01)+1)</f>
        <v>PTQ276</v>
      </c>
    </row>
    <row r="6" spans="1:9" s="13" customFormat="1" ht="18.75">
      <c r="A6" s="18"/>
      <c r="B6" s="18"/>
      <c r="C6" s="18"/>
      <c r="D6" s="14">
        <f>CONCATENATE(A6,B6,C6)</f>
      </c>
      <c r="E6" s="14" t="str">
        <f>IF(B6="A",1,IF(B6="B",2,IF(B6="c",3,IF(B6="d",4,IF(B6="e",5,IF(B6="F",6,IF(B6="G",7,IF(B6="H",8,"no"))))))))</f>
        <v>no</v>
      </c>
      <c r="F6" s="14" t="str">
        <f>IF(B6="I",9,IF(B6="J",10,IF(B6="K",11,IF(B6="L",12,IF(B6="M",13,IF(B6="N",14,IF(B6="O",15,IF(B6="P",16,"no"))))))))</f>
        <v>no</v>
      </c>
      <c r="G6" s="14" t="str">
        <f>IF(F6="no",E6,F6)</f>
        <v>no</v>
      </c>
      <c r="H6" s="14" t="e">
        <f>IF(AND(ODD(G6)=G6,ODD(C6)=C6),"1",(IF(AND(EVEN(G6)=G6,EVEN(C6)=C6),"4",IF(AND(ODD(G6)=G6,EVEN(C6)=C6),"2","3"))))</f>
        <v>#VALUE!</v>
      </c>
      <c r="I6" s="27" t="e">
        <f>CONCATENATE("PTQ",384*(A6-1)+96*(H6-1)+8*INT(C6/2.01)+INT(G6/2.01)+1)</f>
        <v>#VALUE!</v>
      </c>
    </row>
    <row r="7" spans="1:9" s="13" customFormat="1" ht="18.75">
      <c r="A7" s="18"/>
      <c r="B7" s="18"/>
      <c r="C7" s="18"/>
      <c r="D7" s="14">
        <f>CONCATENATE(A7,B7,C7)</f>
      </c>
      <c r="E7" s="14" t="str">
        <f>IF(B7="A",1,IF(B7="B",2,IF(B7="c",3,IF(B7="d",4,IF(B7="e",5,IF(B7="F",6,IF(B7="G",7,IF(B7="H",8,"no"))))))))</f>
        <v>no</v>
      </c>
      <c r="F7" s="14" t="str">
        <f>IF(B7="I",9,IF(B7="J",10,IF(B7="K",11,IF(B7="L",12,IF(B7="M",13,IF(B7="N",14,IF(B7="O",15,IF(B7="P",16,"no"))))))))</f>
        <v>no</v>
      </c>
      <c r="G7" s="14" t="str">
        <f>IF(F7="no",E7,F7)</f>
        <v>no</v>
      </c>
      <c r="H7" s="14" t="e">
        <f>IF(AND(ODD(G7)=G7,ODD(C7)=C7),"1",(IF(AND(EVEN(G7)=G7,EVEN(C7)=C7),"4",IF(AND(ODD(G7)=G7,EVEN(C7)=C7),"2","3"))))</f>
        <v>#VALUE!</v>
      </c>
      <c r="I7" s="27" t="e">
        <f>CONCATENATE("PTQ",384*(A7-1)+96*(H7-1)+8*INT(C7/2.01)+INT(G7/2.01)+1)</f>
        <v>#VALUE!</v>
      </c>
    </row>
    <row r="8" spans="1:9" s="13" customFormat="1" ht="18.75">
      <c r="A8" s="18"/>
      <c r="B8" s="18"/>
      <c r="C8" s="18"/>
      <c r="D8" s="14">
        <f>CONCATENATE(A8,B8,C8)</f>
      </c>
      <c r="E8" s="14" t="str">
        <f>IF(B8="A",1,IF(B8="B",2,IF(B8="c",3,IF(B8="d",4,IF(B8="e",5,IF(B8="F",6,IF(B8="G",7,IF(B8="H",8,"no"))))))))</f>
        <v>no</v>
      </c>
      <c r="F8" s="14" t="str">
        <f>IF(B8="I",9,IF(B8="J",10,IF(B8="K",11,IF(B8="L",12,IF(B8="M",13,IF(B8="N",14,IF(B8="O",15,IF(B8="P",16,"no"))))))))</f>
        <v>no</v>
      </c>
      <c r="G8" s="14" t="str">
        <f>IF(F8="no",E8,F8)</f>
        <v>no</v>
      </c>
      <c r="H8" s="14" t="e">
        <f>IF(AND(ODD(G8)=G8,ODD(C8)=C8),"1",(IF(AND(EVEN(G8)=G8,EVEN(C8)=C8),"4",IF(AND(ODD(G8)=G8,EVEN(C8)=C8),"2","3"))))</f>
        <v>#VALUE!</v>
      </c>
      <c r="I8" s="27" t="e">
        <f>CONCATENATE("PTQ",384*(A8-1)+96*(H8-1)+8*INT(C8/2.01)+INT(G8/2.01)+1)</f>
        <v>#VALUE!</v>
      </c>
    </row>
    <row r="9" spans="1:9" s="13" customFormat="1" ht="18.75">
      <c r="A9" s="18"/>
      <c r="B9" s="18"/>
      <c r="C9" s="18"/>
      <c r="D9" s="14"/>
      <c r="E9" s="14"/>
      <c r="F9" s="14"/>
      <c r="G9" s="14"/>
      <c r="H9" s="14"/>
      <c r="I9" s="27"/>
    </row>
    <row r="10" spans="1:9" s="13" customFormat="1" ht="18.75">
      <c r="A10" s="18"/>
      <c r="B10" s="18"/>
      <c r="C10" s="18"/>
      <c r="D10" s="14"/>
      <c r="E10" s="14"/>
      <c r="F10" s="14"/>
      <c r="G10" s="14"/>
      <c r="H10" s="14"/>
      <c r="I10" s="27"/>
    </row>
    <row r="11" spans="1:9" s="13" customFormat="1" ht="18.75">
      <c r="A11" s="18"/>
      <c r="B11" s="18"/>
      <c r="C11" s="18"/>
      <c r="D11" s="14"/>
      <c r="E11" s="14"/>
      <c r="F11" s="14"/>
      <c r="G11" s="14"/>
      <c r="H11" s="14"/>
      <c r="I11" s="27"/>
    </row>
    <row r="12" spans="1:9" s="13" customFormat="1" ht="18.75">
      <c r="A12" s="18"/>
      <c r="B12" s="18"/>
      <c r="C12" s="18"/>
      <c r="D12" s="14"/>
      <c r="E12" s="14"/>
      <c r="F12" s="14"/>
      <c r="G12" s="14"/>
      <c r="H12" s="14"/>
      <c r="I12" s="27"/>
    </row>
    <row r="13" spans="1:9" s="13" customFormat="1" ht="18.75">
      <c r="A13" s="18"/>
      <c r="B13" s="18"/>
      <c r="C13" s="18"/>
      <c r="D13" s="14"/>
      <c r="E13" s="14"/>
      <c r="F13" s="14"/>
      <c r="G13" s="14"/>
      <c r="H13" s="14"/>
      <c r="I13" s="27"/>
    </row>
    <row r="14" spans="1:9" s="13" customFormat="1" ht="18.75">
      <c r="A14" s="18"/>
      <c r="B14" s="18"/>
      <c r="C14" s="18"/>
      <c r="D14" s="14"/>
      <c r="E14" s="14"/>
      <c r="F14" s="14"/>
      <c r="G14" s="14"/>
      <c r="H14" s="14"/>
      <c r="I14" s="27"/>
    </row>
    <row r="15" spans="1:9" s="13" customFormat="1" ht="18.75">
      <c r="A15" s="18"/>
      <c r="B15" s="18"/>
      <c r="C15" s="18"/>
      <c r="D15" s="14"/>
      <c r="E15" s="14"/>
      <c r="F15" s="14"/>
      <c r="G15" s="14"/>
      <c r="H15" s="14"/>
      <c r="I15" s="27"/>
    </row>
    <row r="16" spans="1:9" s="13" customFormat="1" ht="18.75">
      <c r="A16" s="18"/>
      <c r="B16" s="18"/>
      <c r="C16" s="18"/>
      <c r="D16" s="14"/>
      <c r="E16" s="14"/>
      <c r="F16" s="14"/>
      <c r="G16" s="14"/>
      <c r="H16" s="14"/>
      <c r="I16" s="27"/>
    </row>
    <row r="17" spans="1:9" s="13" customFormat="1" ht="18.75">
      <c r="A17" s="18"/>
      <c r="B17" s="18"/>
      <c r="C17" s="18"/>
      <c r="D17" s="14"/>
      <c r="E17" s="14"/>
      <c r="F17" s="14"/>
      <c r="G17" s="14"/>
      <c r="H17" s="14"/>
      <c r="I17" s="27"/>
    </row>
    <row r="18" spans="1:9" s="13" customFormat="1" ht="18.75">
      <c r="A18" s="18"/>
      <c r="B18" s="18"/>
      <c r="C18" s="18"/>
      <c r="D18" s="14"/>
      <c r="E18" s="14"/>
      <c r="F18" s="14"/>
      <c r="G18" s="14"/>
      <c r="H18" s="14"/>
      <c r="I18" s="27"/>
    </row>
    <row r="19" spans="1:9" s="13" customFormat="1" ht="18.75">
      <c r="A19" s="18"/>
      <c r="B19" s="18"/>
      <c r="C19" s="18"/>
      <c r="D19" s="14"/>
      <c r="E19" s="14"/>
      <c r="F19" s="14"/>
      <c r="G19" s="14"/>
      <c r="H19" s="14"/>
      <c r="I19" s="27"/>
    </row>
    <row r="20" spans="1:9" s="13" customFormat="1" ht="18.75">
      <c r="A20" s="18"/>
      <c r="B20" s="18"/>
      <c r="C20" s="18"/>
      <c r="D20" s="14"/>
      <c r="E20" s="14"/>
      <c r="F20" s="14"/>
      <c r="G20" s="14"/>
      <c r="H20" s="14"/>
      <c r="I20" s="27"/>
    </row>
    <row r="21" spans="1:9" s="13" customFormat="1" ht="18.75">
      <c r="A21" s="18"/>
      <c r="B21" s="18"/>
      <c r="C21" s="18"/>
      <c r="D21" s="14"/>
      <c r="E21" s="14"/>
      <c r="F21" s="14"/>
      <c r="G21" s="14"/>
      <c r="H21" s="14"/>
      <c r="I21" s="27"/>
    </row>
    <row r="22" spans="1:9" s="13" customFormat="1" ht="18.75">
      <c r="A22" s="18"/>
      <c r="B22" s="18"/>
      <c r="C22" s="18"/>
      <c r="D22" s="14"/>
      <c r="E22" s="14"/>
      <c r="F22" s="14"/>
      <c r="G22" s="14"/>
      <c r="H22" s="14"/>
      <c r="I22" s="27"/>
    </row>
    <row r="23" s="13" customFormat="1" ht="18.75">
      <c r="I23" s="28"/>
    </row>
  </sheetData>
  <sheetProtection/>
  <mergeCells count="2">
    <mergeCell ref="D1:I1"/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Sanderfoot</dc:creator>
  <cp:keywords/>
  <dc:description/>
  <cp:lastModifiedBy>olivier</cp:lastModifiedBy>
  <dcterms:created xsi:type="dcterms:W3CDTF">2003-03-15T18:32:52Z</dcterms:created>
  <dcterms:modified xsi:type="dcterms:W3CDTF">2013-01-25T17:01:59Z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-153613180</vt:i4>
  </property>
  <property fmtid="{D5CDD505-2E9C-101B-9397-08002B2CF9AE}" pid="3" name="_EmailSubject">
    <vt:lpwstr>BAC converter Excel file</vt:lpwstr>
  </property>
  <property fmtid="{D5CDD505-2E9C-101B-9397-08002B2CF9AE}" pid="4" name="_AuthorEmail">
    <vt:lpwstr>sande099@umn.edu</vt:lpwstr>
  </property>
  <property fmtid="{D5CDD505-2E9C-101B-9397-08002B2CF9AE}" pid="5" name="_AuthorEmailDisplayName">
    <vt:lpwstr>Anton Sanderfoot</vt:lpwstr>
  </property>
  <property fmtid="{D5CDD505-2E9C-101B-9397-08002B2CF9AE}" pid="6" name="_ReviewingToolsShownOnce">
    <vt:lpwstr/>
  </property>
</Properties>
</file>